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grazia\Desktop\"/>
    </mc:Choice>
  </mc:AlternateContent>
  <bookViews>
    <workbookView xWindow="0" yWindow="0" windowWidth="11775" windowHeight="10950"/>
  </bookViews>
  <sheets>
    <sheet name="ES" sheetId="1" r:id="rId1"/>
    <sheet name="Tariffa" sheetId="2" r:id="rId2"/>
  </sheets>
  <definedNames>
    <definedName name="_xlnm.Print_Area" localSheetId="0">ES!$A$1:$J$40</definedName>
  </definedNames>
  <calcPr calcId="162913"/>
</workbook>
</file>

<file path=xl/calcChain.xml><?xml version="1.0" encoding="utf-8"?>
<calcChain xmlns="http://schemas.openxmlformats.org/spreadsheetml/2006/main">
  <c r="H32" i="1" l="1"/>
  <c r="M33" i="1" l="1"/>
  <c r="B5" i="2"/>
  <c r="H31" i="1"/>
  <c r="H30" i="1"/>
  <c r="H29" i="1"/>
  <c r="D32" i="1"/>
  <c r="D29" i="1"/>
  <c r="D30" i="1"/>
  <c r="D31" i="1"/>
  <c r="B14" i="1"/>
  <c r="B4" i="2"/>
  <c r="B3" i="2"/>
  <c r="B2" i="2"/>
  <c r="E32" i="1"/>
  <c r="E31" i="1"/>
  <c r="E30" i="1"/>
  <c r="E29" i="1"/>
  <c r="C30" i="1" l="1"/>
  <c r="F30" i="1" s="1"/>
  <c r="C32" i="1"/>
  <c r="C29" i="1"/>
  <c r="C31" i="1"/>
  <c r="F31" i="1" s="1"/>
  <c r="G31" i="1" l="1"/>
  <c r="G30" i="1"/>
  <c r="I30" i="1" s="1"/>
  <c r="F29" i="1"/>
  <c r="F32" i="1"/>
  <c r="J31" i="1" l="1"/>
  <c r="I31" i="1" s="1"/>
  <c r="G32" i="1"/>
  <c r="I32" i="1" s="1"/>
  <c r="G29" i="1"/>
  <c r="I29" i="1" s="1"/>
  <c r="J33" i="1" l="1"/>
  <c r="J35" i="1" s="1"/>
  <c r="J36" i="1" s="1"/>
  <c r="M32" i="1"/>
  <c r="L34" i="1" s="1"/>
  <c r="I33" i="1"/>
  <c r="I35" i="1" s="1"/>
  <c r="I36" i="1" s="1"/>
  <c r="I37" i="1" s="1"/>
  <c r="J37" i="1" l="1"/>
</calcChain>
</file>

<file path=xl/sharedStrings.xml><?xml version="1.0" encoding="utf-8"?>
<sst xmlns="http://schemas.openxmlformats.org/spreadsheetml/2006/main" count="71" uniqueCount="66">
  <si>
    <t>NOTA DEI COMPENSI PER IL PROFESSIONISTA DELEGATO</t>
  </si>
  <si>
    <t>promossa da:</t>
  </si>
  <si>
    <t>contro:</t>
  </si>
  <si>
    <t>Rif. norma</t>
  </si>
  <si>
    <t>tariffa</t>
  </si>
  <si>
    <t>onorario</t>
  </si>
  <si>
    <t>Il Professionista delegato</t>
  </si>
  <si>
    <t>Procedura</t>
  </si>
  <si>
    <t>Aggiudicatario</t>
  </si>
  <si>
    <t>Parametri per il calcolo:</t>
  </si>
  <si>
    <t>Prezzo di vendita</t>
  </si>
  <si>
    <t>Cassa previdenza</t>
  </si>
  <si>
    <t>IVA</t>
  </si>
  <si>
    <t>Totale</t>
  </si>
  <si>
    <t>Cancelleria delle Esecuzioni</t>
  </si>
  <si>
    <t>Esecuzione immobiliare R.G. n.</t>
  </si>
  <si>
    <t>valori ammessi</t>
  </si>
  <si>
    <t>fasi di attività</t>
  </si>
  <si>
    <t>Giudice:</t>
  </si>
  <si>
    <t xml:space="preserve">Prof. delegato: </t>
  </si>
  <si>
    <t>ai sensi del D.M. 227 del 15/10/2015</t>
  </si>
  <si>
    <t>Prezzo di vendita (ultimo prezzo o stima per mancata vendita)</t>
  </si>
  <si>
    <t>art. 2, n. 1)</t>
  </si>
  <si>
    <t>art. 2, n. 2)</t>
  </si>
  <si>
    <t>art. 2, n. 3)</t>
  </si>
  <si>
    <t>art. 2, n. 4)</t>
  </si>
  <si>
    <t>compl.</t>
  </si>
  <si>
    <t>da -60% a +60%</t>
  </si>
  <si>
    <t>complessità fase 1:</t>
  </si>
  <si>
    <t>complessità fase 2:</t>
  </si>
  <si>
    <t>complessità fase 3:</t>
  </si>
  <si>
    <t>complessità fase 4:</t>
  </si>
  <si>
    <t>molt.</t>
  </si>
  <si>
    <t>compenso</t>
  </si>
  <si>
    <t>numero dei lotti venduti/aggiudicati</t>
  </si>
  <si>
    <t>numero dei debitori che hanno determinato masse distinte</t>
  </si>
  <si>
    <t>Calcolo compensi:</t>
  </si>
  <si>
    <t>spese effettive</t>
  </si>
  <si>
    <t>SI</t>
  </si>
  <si>
    <t>Vendita avvenuta:</t>
  </si>
  <si>
    <t>SI/NO</t>
  </si>
  <si>
    <t>numero lotti sui quali effettuare liquidazioni per le fasi 1, 2 e 3 (art. 2, 2°co.):</t>
  </si>
  <si>
    <t>numero debitori (masse) sui quali effettuare liquidazioni per la fase 4 (art. 2, 2°co.):</t>
  </si>
  <si>
    <t>spese effettivamente sostenute fase 1:</t>
  </si>
  <si>
    <t>spese effettivamente sostenute fase 2:</t>
  </si>
  <si>
    <t>spese effettivamente sostenute fase 3:</t>
  </si>
  <si>
    <t>spese effettivamente sostenute fase 4:</t>
  </si>
  <si>
    <t>oltre</t>
  </si>
  <si>
    <t>fase 1: dall'incarico alla redazione dell'avviso di vendita</t>
  </si>
  <si>
    <t>fase 3: trasferimento della proprietà</t>
  </si>
  <si>
    <t>fase 2: dall'avviso all'aggiudicazione o assegnazione</t>
  </si>
  <si>
    <t>fase 4: distribuzione della somma ricavata</t>
  </si>
  <si>
    <t>Totale Compensi e spese</t>
  </si>
  <si>
    <t>spese gen.</t>
  </si>
  <si>
    <t>limite (art. 2, 5°co.):</t>
  </si>
  <si>
    <t>Creditore procedente</t>
  </si>
  <si>
    <t>Debitore</t>
  </si>
  <si>
    <t>LIMITE MAX</t>
  </si>
  <si>
    <t>Compensi e sp.gen.</t>
  </si>
  <si>
    <t>indicare le spese sostenute e documentate</t>
  </si>
  <si>
    <t>per giustificati motivi può essere determinato diversamente dal 50%</t>
  </si>
  <si>
    <t>quota compenso e spese della fase 3 a carico dell'aggiudicatario:</t>
  </si>
  <si>
    <t>Oneri a carico di:</t>
  </si>
  <si>
    <t>TRIBUNALE  DI  BENEVENTO</t>
  </si>
  <si>
    <t>da -20% a +20%</t>
  </si>
  <si>
    <t xml:space="preserve">Benevento,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</si>
</sst>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[$€-2]\ * #,##0.00_-;\-[$€-2]\ * #,##0.00_-;_-[$€-2]\ * &quot;-&quot;??_-"/>
    <numFmt numFmtId="165" formatCode="#,##0.00_ ;[Red]\-#,##0.00\ "/>
    <numFmt numFmtId="166" formatCode="#,##0.00;[Red]\(#,##0.00\)"/>
    <numFmt numFmtId="167" formatCode="#,##0_ ;[Red]\-#,##0\ "/>
  </numFmts>
  <fonts count="11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</font>
    <font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Up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5" fontId="5" fillId="0" borderId="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3" fontId="4" fillId="0" borderId="10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vertical="center"/>
    </xf>
    <xf numFmtId="166" fontId="4" fillId="4" borderId="1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vertical="center"/>
    </xf>
    <xf numFmtId="166" fontId="4" fillId="0" borderId="1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6" fontId="5" fillId="0" borderId="15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9" fontId="7" fillId="0" borderId="0" xfId="3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6" fontId="8" fillId="0" borderId="17" xfId="0" applyNumberFormat="1" applyFont="1" applyBorder="1" applyAlignment="1">
      <alignment vertical="center"/>
    </xf>
    <xf numFmtId="14" fontId="4" fillId="0" borderId="0" xfId="0" applyNumberFormat="1" applyFont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vertical="center"/>
    </xf>
    <xf numFmtId="166" fontId="4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vertical="center"/>
    </xf>
    <xf numFmtId="166" fontId="9" fillId="3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9" fontId="5" fillId="0" borderId="0" xfId="3" applyFont="1" applyBorder="1" applyAlignment="1">
      <alignment horizontal="center" vertical="center"/>
    </xf>
    <xf numFmtId="9" fontId="4" fillId="0" borderId="5" xfId="3" applyFont="1" applyBorder="1" applyAlignment="1">
      <alignment horizontal="center" vertical="center"/>
    </xf>
    <xf numFmtId="43" fontId="4" fillId="0" borderId="5" xfId="2" applyFont="1" applyBorder="1" applyAlignment="1">
      <alignment horizontal="center" vertical="center"/>
    </xf>
    <xf numFmtId="43" fontId="4" fillId="0" borderId="10" xfId="2" applyFont="1" applyBorder="1" applyAlignment="1">
      <alignment horizontal="center" vertical="center"/>
    </xf>
    <xf numFmtId="165" fontId="10" fillId="2" borderId="1" xfId="0" applyNumberFormat="1" applyFont="1" applyFill="1" applyBorder="1"/>
    <xf numFmtId="165" fontId="10" fillId="0" borderId="0" xfId="0" applyNumberFormat="1" applyFont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165" fontId="4" fillId="0" borderId="0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165" fontId="4" fillId="0" borderId="24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horizontal="center" vertical="center"/>
    </xf>
    <xf numFmtId="9" fontId="4" fillId="0" borderId="24" xfId="3" applyFont="1" applyBorder="1" applyAlignment="1">
      <alignment horizontal="center" vertical="center"/>
    </xf>
    <xf numFmtId="43" fontId="4" fillId="0" borderId="24" xfId="2" applyFont="1" applyBorder="1" applyAlignment="1">
      <alignment horizontal="center" vertical="center"/>
    </xf>
    <xf numFmtId="43" fontId="4" fillId="0" borderId="23" xfId="2" applyFont="1" applyBorder="1" applyAlignment="1">
      <alignment horizontal="center" vertical="center"/>
    </xf>
    <xf numFmtId="166" fontId="4" fillId="0" borderId="25" xfId="0" applyNumberFormat="1" applyFont="1" applyBorder="1" applyAlignment="1">
      <alignment vertical="center"/>
    </xf>
    <xf numFmtId="166" fontId="4" fillId="4" borderId="22" xfId="0" applyNumberFormat="1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167" fontId="5" fillId="0" borderId="27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  <xf numFmtId="43" fontId="4" fillId="0" borderId="1" xfId="2" applyFont="1" applyFill="1" applyBorder="1" applyAlignment="1">
      <alignment vertical="center"/>
    </xf>
    <xf numFmtId="9" fontId="5" fillId="0" borderId="27" xfId="3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4">
    <cellStyle name="Euro" xfId="1"/>
    <cellStyle name="Migliaia" xfId="2" builtinId="3"/>
    <cellStyle name="Normale" xfId="0" builtinId="0"/>
    <cellStyle name="Percentuale" xfId="3" builtinId="5"/>
  </cellStyles>
  <dxfs count="3">
    <dxf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T107"/>
  <sheetViews>
    <sheetView showGridLines="0" tabSelected="1" topLeftCell="A10" zoomScale="85" zoomScaleNormal="85" zoomScaleSheetLayoutView="85" workbookViewId="0">
      <selection activeCell="B39" sqref="B39"/>
    </sheetView>
  </sheetViews>
  <sheetFormatPr defaultColWidth="9.140625" defaultRowHeight="15.75" x14ac:dyDescent="0.2"/>
  <cols>
    <col min="1" max="1" width="15.28515625" style="2" customWidth="1"/>
    <col min="2" max="2" width="59.42578125" style="3" customWidth="1"/>
    <col min="3" max="3" width="14.42578125" style="2" customWidth="1"/>
    <col min="4" max="4" width="9.42578125" style="2" bestFit="1" customWidth="1"/>
    <col min="5" max="5" width="8.140625" style="4" customWidth="1"/>
    <col min="6" max="6" width="11.5703125" style="4" customWidth="1"/>
    <col min="7" max="7" width="8.7109375" style="4" bestFit="1" customWidth="1"/>
    <col min="8" max="8" width="12.28515625" style="5" customWidth="1"/>
    <col min="9" max="10" width="14.7109375" style="11" customWidth="1"/>
    <col min="11" max="11" width="9.140625" style="1"/>
    <col min="12" max="12" width="19.5703125" style="1" bestFit="1" customWidth="1"/>
    <col min="13" max="13" width="11.5703125" style="1" bestFit="1" customWidth="1"/>
    <col min="14" max="16384" width="9.140625" style="1"/>
  </cols>
  <sheetData>
    <row r="1" spans="1:10" ht="23.25" x14ac:dyDescent="0.2">
      <c r="A1" s="94" t="s">
        <v>63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3.25" x14ac:dyDescent="0.2">
      <c r="A2" s="94" t="s">
        <v>14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x14ac:dyDescent="0.2">
      <c r="I3" s="6" t="s">
        <v>15</v>
      </c>
      <c r="J3" s="67"/>
    </row>
    <row r="4" spans="1:10" x14ac:dyDescent="0.2">
      <c r="A4" s="2" t="s">
        <v>18</v>
      </c>
      <c r="B4" s="7"/>
      <c r="C4" s="8"/>
      <c r="D4" s="8"/>
      <c r="E4" s="9"/>
      <c r="F4" s="9"/>
      <c r="G4" s="9"/>
      <c r="H4" s="10"/>
    </row>
    <row r="5" spans="1:10" x14ac:dyDescent="0.2">
      <c r="A5" s="2" t="s">
        <v>19</v>
      </c>
      <c r="B5" s="7"/>
      <c r="C5" s="8"/>
      <c r="D5" s="8"/>
      <c r="E5" s="9"/>
      <c r="F5" s="9"/>
      <c r="G5" s="9"/>
      <c r="H5" s="10"/>
    </row>
    <row r="7" spans="1:10" x14ac:dyDescent="0.2">
      <c r="A7" s="2" t="s">
        <v>1</v>
      </c>
      <c r="B7" s="8" t="s">
        <v>55</v>
      </c>
    </row>
    <row r="8" spans="1:10" x14ac:dyDescent="0.2">
      <c r="A8" s="2" t="s">
        <v>2</v>
      </c>
      <c r="B8" s="8" t="s">
        <v>56</v>
      </c>
    </row>
    <row r="10" spans="1:10" x14ac:dyDescent="0.2">
      <c r="A10" s="96" t="s">
        <v>0</v>
      </c>
      <c r="B10" s="96"/>
      <c r="C10" s="96"/>
      <c r="D10" s="96"/>
      <c r="E10" s="96"/>
      <c r="F10" s="96"/>
      <c r="G10" s="96"/>
      <c r="H10" s="96"/>
      <c r="I10" s="96"/>
      <c r="J10" s="96"/>
    </row>
    <row r="11" spans="1:10" x14ac:dyDescent="0.2">
      <c r="A11" s="97" t="s">
        <v>20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0" x14ac:dyDescent="0.2">
      <c r="A12" s="8" t="s">
        <v>9</v>
      </c>
      <c r="E12" s="103" t="s">
        <v>16</v>
      </c>
      <c r="F12" s="103"/>
      <c r="G12" s="103"/>
      <c r="H12" s="103"/>
      <c r="I12" s="103"/>
      <c r="J12" s="104"/>
    </row>
    <row r="13" spans="1:10" s="16" customFormat="1" x14ac:dyDescent="0.2">
      <c r="A13" s="13"/>
      <c r="B13" s="14" t="s">
        <v>39</v>
      </c>
      <c r="C13" s="15" t="s">
        <v>38</v>
      </c>
      <c r="D13" s="15"/>
      <c r="E13" s="105" t="s">
        <v>40</v>
      </c>
      <c r="F13" s="105"/>
      <c r="G13" s="105"/>
      <c r="H13" s="105"/>
      <c r="I13" s="105"/>
      <c r="J13" s="106"/>
    </row>
    <row r="14" spans="1:10" s="16" customFormat="1" x14ac:dyDescent="0.2">
      <c r="A14" s="17"/>
      <c r="B14" s="18" t="str">
        <f>IF(C13="SI","Prezzo ricavato dalla vendita:","Prezzo ultimo esperimento o Valore di stima:")</f>
        <v>Prezzo ricavato dalla vendita:</v>
      </c>
      <c r="C14" s="19"/>
      <c r="D14" s="19"/>
      <c r="E14" s="98" t="s">
        <v>21</v>
      </c>
      <c r="F14" s="98"/>
      <c r="G14" s="98"/>
      <c r="H14" s="98"/>
      <c r="I14" s="98"/>
      <c r="J14" s="99"/>
    </row>
    <row r="15" spans="1:10" s="16" customFormat="1" x14ac:dyDescent="0.2">
      <c r="A15" s="17"/>
      <c r="B15" s="18" t="s">
        <v>41</v>
      </c>
      <c r="C15" s="20"/>
      <c r="D15" s="20"/>
      <c r="E15" s="98" t="s">
        <v>34</v>
      </c>
      <c r="F15" s="98"/>
      <c r="G15" s="98"/>
      <c r="H15" s="98"/>
      <c r="I15" s="98"/>
      <c r="J15" s="99"/>
    </row>
    <row r="16" spans="1:10" s="16" customFormat="1" x14ac:dyDescent="0.2">
      <c r="A16" s="17"/>
      <c r="B16" s="18" t="s">
        <v>42</v>
      </c>
      <c r="C16" s="20"/>
      <c r="D16" s="20"/>
      <c r="E16" s="98" t="s">
        <v>35</v>
      </c>
      <c r="F16" s="98"/>
      <c r="G16" s="98"/>
      <c r="H16" s="98"/>
      <c r="I16" s="98"/>
      <c r="J16" s="99"/>
    </row>
    <row r="17" spans="1:20" s="16" customFormat="1" x14ac:dyDescent="0.2">
      <c r="A17" s="17"/>
      <c r="B17" s="18" t="s">
        <v>28</v>
      </c>
      <c r="C17" s="69"/>
      <c r="D17" s="69"/>
      <c r="E17" s="98" t="s">
        <v>27</v>
      </c>
      <c r="F17" s="98"/>
      <c r="G17" s="98"/>
      <c r="H17" s="98"/>
      <c r="I17" s="98"/>
      <c r="J17" s="99"/>
    </row>
    <row r="18" spans="1:20" s="16" customFormat="1" ht="17.25" customHeight="1" x14ac:dyDescent="0.2">
      <c r="A18" s="17"/>
      <c r="B18" s="18" t="s">
        <v>29</v>
      </c>
      <c r="C18" s="69"/>
      <c r="D18" s="20"/>
      <c r="E18" s="98" t="s">
        <v>64</v>
      </c>
      <c r="F18" s="98"/>
      <c r="G18" s="98"/>
      <c r="H18" s="98"/>
      <c r="I18" s="98"/>
      <c r="J18" s="99"/>
    </row>
    <row r="19" spans="1:20" s="16" customFormat="1" x14ac:dyDescent="0.2">
      <c r="A19" s="17"/>
      <c r="B19" s="18" t="s">
        <v>30</v>
      </c>
      <c r="C19" s="69"/>
      <c r="D19" s="20"/>
      <c r="E19" s="98" t="s">
        <v>27</v>
      </c>
      <c r="F19" s="98"/>
      <c r="G19" s="98"/>
      <c r="H19" s="98"/>
      <c r="I19" s="98"/>
      <c r="J19" s="99"/>
    </row>
    <row r="20" spans="1:20" s="16" customFormat="1" x14ac:dyDescent="0.2">
      <c r="A20" s="17"/>
      <c r="B20" s="18" t="s">
        <v>31</v>
      </c>
      <c r="C20" s="69"/>
      <c r="D20" s="20"/>
      <c r="E20" s="98" t="s">
        <v>64</v>
      </c>
      <c r="F20" s="98"/>
      <c r="G20" s="98"/>
      <c r="H20" s="98"/>
      <c r="I20" s="98"/>
      <c r="J20" s="99"/>
    </row>
    <row r="21" spans="1:20" s="16" customFormat="1" x14ac:dyDescent="0.2">
      <c r="A21" s="17"/>
      <c r="B21" s="18" t="s">
        <v>43</v>
      </c>
      <c r="C21" s="77">
        <v>0</v>
      </c>
      <c r="D21" s="20"/>
      <c r="E21" s="98" t="s">
        <v>59</v>
      </c>
      <c r="F21" s="98"/>
      <c r="G21" s="98"/>
      <c r="H21" s="98"/>
      <c r="I21" s="98"/>
      <c r="J21" s="99"/>
    </row>
    <row r="22" spans="1:20" s="16" customFormat="1" x14ac:dyDescent="0.2">
      <c r="A22" s="17"/>
      <c r="B22" s="18" t="s">
        <v>44</v>
      </c>
      <c r="C22" s="77">
        <v>0</v>
      </c>
      <c r="D22" s="20"/>
      <c r="E22" s="98" t="s">
        <v>59</v>
      </c>
      <c r="F22" s="98"/>
      <c r="G22" s="98"/>
      <c r="H22" s="98"/>
      <c r="I22" s="98"/>
      <c r="J22" s="99"/>
    </row>
    <row r="23" spans="1:20" s="16" customFormat="1" x14ac:dyDescent="0.2">
      <c r="A23" s="17"/>
      <c r="B23" s="18" t="s">
        <v>45</v>
      </c>
      <c r="C23" s="77">
        <v>0</v>
      </c>
      <c r="D23" s="20"/>
      <c r="E23" s="98" t="s">
        <v>59</v>
      </c>
      <c r="F23" s="98"/>
      <c r="G23" s="98"/>
      <c r="H23" s="98"/>
      <c r="I23" s="98"/>
      <c r="J23" s="99"/>
    </row>
    <row r="24" spans="1:20" s="16" customFormat="1" x14ac:dyDescent="0.2">
      <c r="A24" s="17"/>
      <c r="B24" s="18" t="s">
        <v>46</v>
      </c>
      <c r="C24" s="77">
        <v>0</v>
      </c>
      <c r="D24" s="20"/>
      <c r="E24" s="98" t="s">
        <v>59</v>
      </c>
      <c r="F24" s="98"/>
      <c r="G24" s="98"/>
      <c r="H24" s="98"/>
      <c r="I24" s="98"/>
      <c r="J24" s="99"/>
    </row>
    <row r="25" spans="1:20" s="16" customFormat="1" ht="16.5" thickBot="1" x14ac:dyDescent="0.25">
      <c r="A25" s="87"/>
      <c r="B25" s="88" t="s">
        <v>61</v>
      </c>
      <c r="C25" s="93">
        <v>0.5</v>
      </c>
      <c r="D25" s="89"/>
      <c r="E25" s="107" t="s">
        <v>60</v>
      </c>
      <c r="F25" s="107"/>
      <c r="G25" s="107"/>
      <c r="H25" s="107"/>
      <c r="I25" s="107"/>
      <c r="J25" s="108"/>
    </row>
    <row r="26" spans="1:20" s="16" customFormat="1" ht="16.5" thickBot="1" x14ac:dyDescent="0.25">
      <c r="A26" s="8"/>
      <c r="B26" s="21"/>
      <c r="C26" s="10"/>
      <c r="D26" s="10"/>
      <c r="E26" s="8"/>
      <c r="F26" s="8"/>
      <c r="G26" s="8"/>
      <c r="H26" s="10"/>
      <c r="I26" s="22"/>
      <c r="J26" s="22"/>
    </row>
    <row r="27" spans="1:20" ht="16.5" thickBot="1" x14ac:dyDescent="0.25">
      <c r="A27" s="8" t="s">
        <v>36</v>
      </c>
      <c r="G27" s="48">
        <v>0.1</v>
      </c>
      <c r="I27" s="101" t="s">
        <v>62</v>
      </c>
      <c r="J27" s="102"/>
      <c r="N27" s="16"/>
      <c r="O27" s="16"/>
      <c r="P27" s="16"/>
      <c r="Q27" s="16"/>
      <c r="R27" s="16"/>
      <c r="S27" s="16"/>
      <c r="T27" s="16"/>
    </row>
    <row r="28" spans="1:20" s="29" customFormat="1" ht="32.25" thickBot="1" x14ac:dyDescent="0.25">
      <c r="A28" s="23" t="s">
        <v>3</v>
      </c>
      <c r="B28" s="24" t="s">
        <v>17</v>
      </c>
      <c r="C28" s="26" t="s">
        <v>4</v>
      </c>
      <c r="D28" s="25" t="s">
        <v>32</v>
      </c>
      <c r="E28" s="68" t="s">
        <v>26</v>
      </c>
      <c r="F28" s="68" t="s">
        <v>33</v>
      </c>
      <c r="G28" s="25" t="s">
        <v>53</v>
      </c>
      <c r="H28" s="26" t="s">
        <v>37</v>
      </c>
      <c r="I28" s="27" t="s">
        <v>7</v>
      </c>
      <c r="J28" s="28" t="s">
        <v>8</v>
      </c>
      <c r="N28" s="16"/>
      <c r="O28" s="16"/>
      <c r="P28" s="16"/>
      <c r="Q28" s="16"/>
      <c r="R28" s="16"/>
      <c r="S28" s="16"/>
      <c r="T28" s="16"/>
    </row>
    <row r="29" spans="1:20" x14ac:dyDescent="0.2">
      <c r="A29" s="30" t="s">
        <v>22</v>
      </c>
      <c r="B29" s="31" t="s">
        <v>48</v>
      </c>
      <c r="C29" s="37">
        <f>VLOOKUP("OK",Tariffa!$B$2:$C$5,2,FALSE)</f>
        <v>0</v>
      </c>
      <c r="D29" s="32">
        <f t="shared" ref="D29:D31" si="0">+$C$15</f>
        <v>0</v>
      </c>
      <c r="E29" s="70">
        <f>C17</f>
        <v>0</v>
      </c>
      <c r="F29" s="71">
        <f>+C29*D29*(1+E29)</f>
        <v>0</v>
      </c>
      <c r="G29" s="72">
        <f>+F29*$G$27</f>
        <v>0</v>
      </c>
      <c r="H29" s="37">
        <f>+C21</f>
        <v>0</v>
      </c>
      <c r="I29" s="33">
        <f>SUM(F29:H29)</f>
        <v>0</v>
      </c>
      <c r="J29" s="34"/>
    </row>
    <row r="30" spans="1:20" x14ac:dyDescent="0.2">
      <c r="A30" s="30" t="s">
        <v>23</v>
      </c>
      <c r="B30" s="35" t="s">
        <v>50</v>
      </c>
      <c r="C30" s="37">
        <f>VLOOKUP("OK",Tariffa!$B$2:$C$5,2,FALSE)</f>
        <v>0</v>
      </c>
      <c r="D30" s="36">
        <f t="shared" si="0"/>
        <v>0</v>
      </c>
      <c r="E30" s="70">
        <f>C18</f>
        <v>0</v>
      </c>
      <c r="F30" s="71">
        <f t="shared" ref="F30:F32" si="1">+C30*D30*(1+E30)</f>
        <v>0</v>
      </c>
      <c r="G30" s="72">
        <f t="shared" ref="G30:G32" si="2">+F30*$G$27</f>
        <v>0</v>
      </c>
      <c r="H30" s="37">
        <f>+C22</f>
        <v>0</v>
      </c>
      <c r="I30" s="33">
        <f>SUM(F30:H30)</f>
        <v>0</v>
      </c>
      <c r="J30" s="34"/>
    </row>
    <row r="31" spans="1:20" x14ac:dyDescent="0.2">
      <c r="A31" s="30" t="s">
        <v>24</v>
      </c>
      <c r="B31" s="35" t="s">
        <v>49</v>
      </c>
      <c r="C31" s="37">
        <f>VLOOKUP("OK",Tariffa!$B$2:$C$5,2,FALSE)</f>
        <v>0</v>
      </c>
      <c r="D31" s="36">
        <f t="shared" si="0"/>
        <v>0</v>
      </c>
      <c r="E31" s="70">
        <f>C19</f>
        <v>0</v>
      </c>
      <c r="F31" s="71">
        <f t="shared" si="1"/>
        <v>0</v>
      </c>
      <c r="G31" s="72">
        <f t="shared" si="2"/>
        <v>0</v>
      </c>
      <c r="H31" s="37">
        <f>+C23</f>
        <v>0</v>
      </c>
      <c r="I31" s="33">
        <f>SUM(F31:H31)-J31</f>
        <v>0</v>
      </c>
      <c r="J31" s="38">
        <f>SUM(F31:H31)*C25</f>
        <v>0</v>
      </c>
      <c r="L31" s="100" t="s">
        <v>54</v>
      </c>
      <c r="M31" s="100"/>
    </row>
    <row r="32" spans="1:20" ht="16.5" thickBot="1" x14ac:dyDescent="0.25">
      <c r="A32" s="78" t="s">
        <v>25</v>
      </c>
      <c r="B32" s="79" t="s">
        <v>51</v>
      </c>
      <c r="C32" s="80">
        <f>VLOOKUP("OK",Tariffa!$B$2:$C$5,2,FALSE)</f>
        <v>0</v>
      </c>
      <c r="D32" s="81">
        <f>+C16</f>
        <v>0</v>
      </c>
      <c r="E32" s="82">
        <f>C20</f>
        <v>0</v>
      </c>
      <c r="F32" s="83">
        <f t="shared" si="1"/>
        <v>0</v>
      </c>
      <c r="G32" s="84">
        <f t="shared" si="2"/>
        <v>0</v>
      </c>
      <c r="H32" s="80">
        <f>+C24</f>
        <v>0</v>
      </c>
      <c r="I32" s="85">
        <f>SUM(F32:H32)</f>
        <v>0</v>
      </c>
      <c r="J32" s="86"/>
      <c r="L32" s="90" t="s">
        <v>58</v>
      </c>
      <c r="M32" s="91">
        <f>SUM(F29:G32)</f>
        <v>0</v>
      </c>
    </row>
    <row r="33" spans="1:15" ht="16.5" thickBot="1" x14ac:dyDescent="0.25">
      <c r="A33" s="39"/>
      <c r="B33" s="40"/>
      <c r="C33" s="40"/>
      <c r="D33" s="40"/>
      <c r="E33" s="12"/>
      <c r="F33" s="12"/>
      <c r="G33" s="12"/>
      <c r="H33" s="41" t="s">
        <v>52</v>
      </c>
      <c r="I33" s="42">
        <f>SUM(I29:I32)</f>
        <v>0</v>
      </c>
      <c r="J33" s="43">
        <f>SUM(J29:J32)</f>
        <v>0</v>
      </c>
      <c r="L33" s="90" t="s">
        <v>57</v>
      </c>
      <c r="M33" s="92">
        <f>+C14*0.4</f>
        <v>0</v>
      </c>
    </row>
    <row r="34" spans="1:15" x14ac:dyDescent="0.2">
      <c r="A34" s="39"/>
      <c r="B34" s="40"/>
      <c r="C34" s="40"/>
      <c r="D34" s="40"/>
      <c r="E34" s="12"/>
      <c r="F34" s="12"/>
      <c r="G34" s="12"/>
      <c r="H34" s="41"/>
      <c r="I34" s="44"/>
      <c r="J34" s="44"/>
      <c r="L34" s="100" t="str">
        <f>IF(M33&gt;M32,"OK","superato")</f>
        <v>superato</v>
      </c>
      <c r="M34" s="100"/>
    </row>
    <row r="35" spans="1:15" x14ac:dyDescent="0.2">
      <c r="A35" s="45"/>
      <c r="B35" s="46"/>
      <c r="D35" s="47"/>
      <c r="F35" s="47" t="s">
        <v>11</v>
      </c>
      <c r="G35" s="48">
        <v>0.04</v>
      </c>
      <c r="H35" s="47"/>
      <c r="I35" s="49">
        <f>ROUND(I33*G35,2)</f>
        <v>0</v>
      </c>
      <c r="J35" s="49">
        <f>ROUND(J33*G35,2)</f>
        <v>0</v>
      </c>
    </row>
    <row r="36" spans="1:15" ht="16.5" thickBot="1" x14ac:dyDescent="0.25">
      <c r="A36" s="45"/>
      <c r="B36" s="46"/>
      <c r="D36" s="47"/>
      <c r="F36" s="47" t="s">
        <v>12</v>
      </c>
      <c r="G36" s="48">
        <v>0.22</v>
      </c>
      <c r="H36" s="47"/>
      <c r="I36" s="49">
        <f>ROUND(SUM(I33:I35)*$G36,2)</f>
        <v>0</v>
      </c>
      <c r="J36" s="49">
        <f>ROUND(SUM(J33:J35)*$G36,2)</f>
        <v>0</v>
      </c>
    </row>
    <row r="37" spans="1:15" ht="16.5" thickBot="1" x14ac:dyDescent="0.25">
      <c r="A37" s="45"/>
      <c r="B37" s="46"/>
      <c r="C37" s="47"/>
      <c r="D37" s="47"/>
      <c r="E37" s="48"/>
      <c r="F37" s="48"/>
      <c r="G37" s="48"/>
      <c r="H37" s="41" t="s">
        <v>13</v>
      </c>
      <c r="I37" s="50">
        <f>SUM(I33:I36)</f>
        <v>0</v>
      </c>
      <c r="J37" s="50">
        <f>SUM(J33:J36)</f>
        <v>0</v>
      </c>
    </row>
    <row r="38" spans="1:15" x14ac:dyDescent="0.2">
      <c r="E38" s="2"/>
      <c r="F38" s="2"/>
      <c r="G38" s="2"/>
    </row>
    <row r="39" spans="1:15" x14ac:dyDescent="0.2">
      <c r="A39" s="21" t="s">
        <v>65</v>
      </c>
      <c r="B39" s="51"/>
      <c r="E39" s="2"/>
      <c r="F39" s="2"/>
      <c r="G39" s="2"/>
      <c r="I39" s="4" t="s">
        <v>6</v>
      </c>
    </row>
    <row r="40" spans="1:15" x14ac:dyDescent="0.2">
      <c r="E40" s="2"/>
      <c r="F40" s="2"/>
      <c r="G40" s="2"/>
      <c r="I40" s="4"/>
    </row>
    <row r="41" spans="1:15" x14ac:dyDescent="0.2">
      <c r="A41" s="1"/>
      <c r="B41" s="52"/>
      <c r="C41" s="1"/>
      <c r="D41" s="1"/>
      <c r="E41" s="53"/>
      <c r="F41" s="53"/>
      <c r="G41" s="53"/>
      <c r="H41" s="54"/>
      <c r="I41" s="55"/>
      <c r="J41" s="55"/>
    </row>
    <row r="42" spans="1:15" x14ac:dyDescent="0.2">
      <c r="A42" s="1"/>
      <c r="B42" s="52"/>
      <c r="C42" s="1"/>
      <c r="D42" s="1"/>
      <c r="E42" s="53"/>
      <c r="F42" s="53"/>
      <c r="G42" s="53"/>
      <c r="H42" s="54"/>
      <c r="I42" s="55"/>
      <c r="J42" s="55"/>
    </row>
    <row r="43" spans="1:15" x14ac:dyDescent="0.2">
      <c r="A43" s="1"/>
      <c r="B43" s="52"/>
      <c r="C43" s="1"/>
      <c r="D43" s="1"/>
      <c r="E43" s="53"/>
      <c r="F43" s="53"/>
      <c r="G43" s="53"/>
      <c r="H43" s="54"/>
      <c r="I43" s="55"/>
      <c r="J43" s="55"/>
    </row>
    <row r="44" spans="1:15" x14ac:dyDescent="0.2">
      <c r="A44" s="1"/>
      <c r="B44" s="52"/>
      <c r="C44" s="1"/>
      <c r="D44" s="1"/>
      <c r="E44" s="53"/>
      <c r="F44" s="53"/>
      <c r="G44" s="53"/>
      <c r="H44" s="54"/>
      <c r="I44" s="55"/>
      <c r="J44" s="55"/>
    </row>
    <row r="45" spans="1:15" x14ac:dyDescent="0.2">
      <c r="A45" s="1"/>
      <c r="B45" s="52"/>
      <c r="C45" s="1"/>
      <c r="D45" s="1"/>
      <c r="E45" s="53"/>
      <c r="F45" s="53"/>
      <c r="G45" s="53"/>
      <c r="H45" s="54"/>
      <c r="I45" s="55"/>
      <c r="J45" s="55"/>
      <c r="L45" s="56"/>
      <c r="N45" s="56"/>
      <c r="O45" s="56"/>
    </row>
    <row r="46" spans="1:15" x14ac:dyDescent="0.2">
      <c r="A46" s="1"/>
      <c r="B46" s="52"/>
      <c r="C46" s="1"/>
      <c r="D46" s="1"/>
      <c r="E46" s="53"/>
      <c r="F46" s="53"/>
      <c r="G46" s="53"/>
      <c r="H46" s="54"/>
      <c r="I46" s="55"/>
      <c r="J46" s="55"/>
      <c r="L46" s="56"/>
      <c r="N46" s="56"/>
      <c r="O46" s="56"/>
    </row>
    <row r="47" spans="1:15" x14ac:dyDescent="0.2">
      <c r="A47" s="1"/>
      <c r="B47" s="52"/>
      <c r="C47" s="1"/>
      <c r="D47" s="1"/>
      <c r="E47" s="53"/>
      <c r="F47" s="53"/>
      <c r="G47" s="53"/>
      <c r="H47" s="54"/>
      <c r="I47" s="55"/>
      <c r="J47" s="55"/>
      <c r="L47" s="56"/>
      <c r="N47" s="56"/>
      <c r="O47" s="56"/>
    </row>
    <row r="48" spans="1:15" x14ac:dyDescent="0.2">
      <c r="A48" s="1"/>
      <c r="B48" s="52"/>
      <c r="C48" s="1"/>
      <c r="D48" s="1"/>
      <c r="E48" s="53"/>
      <c r="F48" s="53"/>
      <c r="G48" s="53"/>
      <c r="H48" s="54"/>
      <c r="I48" s="55"/>
      <c r="J48" s="55"/>
    </row>
    <row r="49" spans="1:10" x14ac:dyDescent="0.2">
      <c r="A49" s="1"/>
      <c r="B49" s="52"/>
      <c r="C49" s="1"/>
      <c r="D49" s="1"/>
      <c r="E49" s="53"/>
      <c r="F49" s="53"/>
      <c r="G49" s="53"/>
      <c r="H49" s="54"/>
      <c r="I49" s="55"/>
      <c r="J49" s="55"/>
    </row>
    <row r="50" spans="1:10" x14ac:dyDescent="0.2">
      <c r="A50" s="1"/>
      <c r="B50" s="52"/>
      <c r="C50" s="1"/>
      <c r="D50" s="1"/>
      <c r="E50" s="53"/>
      <c r="F50" s="53"/>
      <c r="G50" s="53"/>
      <c r="H50" s="54"/>
      <c r="I50" s="55"/>
      <c r="J50" s="55"/>
    </row>
    <row r="51" spans="1:10" x14ac:dyDescent="0.2">
      <c r="A51" s="1"/>
      <c r="B51" s="52"/>
      <c r="C51" s="1"/>
      <c r="D51" s="1"/>
      <c r="E51" s="53"/>
      <c r="F51" s="53"/>
      <c r="G51" s="53"/>
      <c r="H51" s="54"/>
      <c r="I51" s="55"/>
      <c r="J51" s="55"/>
    </row>
    <row r="52" spans="1:10" x14ac:dyDescent="0.2">
      <c r="A52" s="1"/>
      <c r="B52" s="52"/>
      <c r="C52" s="1"/>
      <c r="D52" s="1"/>
      <c r="E52" s="53"/>
      <c r="F52" s="53"/>
      <c r="G52" s="53"/>
      <c r="H52" s="54"/>
      <c r="I52" s="55"/>
      <c r="J52" s="55"/>
    </row>
    <row r="53" spans="1:10" x14ac:dyDescent="0.2">
      <c r="A53" s="1"/>
      <c r="B53" s="52"/>
      <c r="C53" s="1"/>
      <c r="D53" s="1"/>
      <c r="E53" s="53"/>
      <c r="F53" s="53"/>
      <c r="G53" s="53"/>
      <c r="H53" s="54"/>
      <c r="I53" s="55"/>
      <c r="J53" s="55"/>
    </row>
    <row r="54" spans="1:10" x14ac:dyDescent="0.2">
      <c r="A54" s="1"/>
      <c r="B54" s="52"/>
      <c r="C54" s="1"/>
      <c r="D54" s="1"/>
      <c r="E54" s="53"/>
      <c r="F54" s="53"/>
      <c r="G54" s="53"/>
      <c r="H54" s="54"/>
      <c r="I54" s="55"/>
      <c r="J54" s="55"/>
    </row>
    <row r="55" spans="1:10" x14ac:dyDescent="0.2">
      <c r="A55" s="1"/>
      <c r="B55" s="52"/>
      <c r="C55" s="1"/>
      <c r="D55" s="1"/>
      <c r="E55" s="53"/>
      <c r="F55" s="53"/>
      <c r="G55" s="53"/>
      <c r="H55" s="54"/>
      <c r="I55" s="55"/>
      <c r="J55" s="55"/>
    </row>
    <row r="56" spans="1:10" x14ac:dyDescent="0.2">
      <c r="A56" s="1"/>
      <c r="B56" s="52"/>
      <c r="C56" s="1"/>
      <c r="D56" s="1"/>
      <c r="E56" s="53"/>
      <c r="F56" s="53"/>
      <c r="G56" s="53"/>
      <c r="H56" s="54"/>
      <c r="I56" s="55"/>
      <c r="J56" s="55"/>
    </row>
    <row r="57" spans="1:10" x14ac:dyDescent="0.2">
      <c r="A57" s="1"/>
      <c r="B57" s="52"/>
      <c r="C57" s="1"/>
      <c r="D57" s="1"/>
      <c r="E57" s="53"/>
      <c r="F57" s="53"/>
      <c r="G57" s="53"/>
      <c r="H57" s="54"/>
      <c r="I57" s="55"/>
      <c r="J57" s="55"/>
    </row>
    <row r="58" spans="1:10" x14ac:dyDescent="0.2">
      <c r="A58" s="1"/>
      <c r="B58" s="52"/>
      <c r="C58" s="1"/>
      <c r="D58" s="1"/>
      <c r="E58" s="53"/>
      <c r="F58" s="53"/>
      <c r="G58" s="53"/>
      <c r="H58" s="54"/>
      <c r="I58" s="55"/>
      <c r="J58" s="55"/>
    </row>
    <row r="59" spans="1:10" x14ac:dyDescent="0.2">
      <c r="A59" s="1"/>
      <c r="B59" s="52"/>
      <c r="C59" s="1"/>
      <c r="D59" s="1"/>
      <c r="E59" s="53"/>
      <c r="F59" s="53"/>
      <c r="G59" s="53"/>
      <c r="H59" s="54"/>
      <c r="I59" s="55"/>
      <c r="J59" s="55"/>
    </row>
    <row r="60" spans="1:10" x14ac:dyDescent="0.2">
      <c r="A60" s="1"/>
      <c r="B60" s="52"/>
      <c r="C60" s="1"/>
      <c r="D60" s="1"/>
      <c r="E60" s="53"/>
      <c r="F60" s="53"/>
      <c r="G60" s="53"/>
      <c r="H60" s="54"/>
      <c r="I60" s="55"/>
      <c r="J60" s="55"/>
    </row>
    <row r="61" spans="1:10" x14ac:dyDescent="0.2">
      <c r="A61" s="1"/>
      <c r="B61" s="52"/>
      <c r="C61" s="1"/>
      <c r="D61" s="1"/>
      <c r="E61" s="53"/>
      <c r="F61" s="53"/>
      <c r="G61" s="53"/>
      <c r="H61" s="54"/>
      <c r="I61" s="55"/>
      <c r="J61" s="55"/>
    </row>
    <row r="62" spans="1:10" x14ac:dyDescent="0.2">
      <c r="A62" s="1"/>
      <c r="B62" s="52"/>
      <c r="C62" s="1"/>
      <c r="D62" s="1"/>
      <c r="E62" s="53"/>
      <c r="F62" s="53"/>
      <c r="G62" s="53"/>
      <c r="H62" s="54"/>
      <c r="I62" s="55"/>
      <c r="J62" s="55"/>
    </row>
    <row r="63" spans="1:10" x14ac:dyDescent="0.2">
      <c r="A63" s="1"/>
      <c r="B63" s="52"/>
      <c r="C63" s="1"/>
      <c r="D63" s="1"/>
      <c r="E63" s="53"/>
      <c r="F63" s="53"/>
      <c r="G63" s="53"/>
      <c r="H63" s="54"/>
      <c r="I63" s="55"/>
      <c r="J63" s="55"/>
    </row>
    <row r="64" spans="1:10" x14ac:dyDescent="0.2">
      <c r="A64" s="1"/>
      <c r="B64" s="52"/>
      <c r="C64" s="1"/>
      <c r="D64" s="1"/>
      <c r="E64" s="53"/>
      <c r="F64" s="53"/>
      <c r="G64" s="53"/>
      <c r="H64" s="54"/>
      <c r="I64" s="55"/>
      <c r="J64" s="55"/>
    </row>
    <row r="65" spans="1:10" x14ac:dyDescent="0.2">
      <c r="A65" s="1"/>
      <c r="B65" s="52"/>
      <c r="C65" s="1"/>
      <c r="D65" s="1"/>
      <c r="E65" s="53"/>
      <c r="F65" s="53"/>
      <c r="G65" s="53"/>
      <c r="H65" s="54"/>
      <c r="I65" s="55"/>
      <c r="J65" s="55"/>
    </row>
    <row r="66" spans="1:10" x14ac:dyDescent="0.2">
      <c r="A66" s="1"/>
      <c r="B66" s="52"/>
      <c r="C66" s="1"/>
      <c r="D66" s="1"/>
      <c r="E66" s="53"/>
      <c r="F66" s="53"/>
      <c r="G66" s="53"/>
      <c r="H66" s="54"/>
      <c r="I66" s="55"/>
      <c r="J66" s="55"/>
    </row>
    <row r="67" spans="1:10" s="57" customFormat="1" ht="12.75" x14ac:dyDescent="0.2">
      <c r="B67" s="58"/>
      <c r="E67" s="59"/>
      <c r="F67" s="59"/>
      <c r="G67" s="59"/>
      <c r="H67" s="60"/>
      <c r="I67" s="61"/>
      <c r="J67" s="61"/>
    </row>
    <row r="68" spans="1:10" s="57" customFormat="1" ht="12.75" x14ac:dyDescent="0.2">
      <c r="B68" s="58"/>
      <c r="E68" s="59"/>
      <c r="F68" s="59"/>
      <c r="G68" s="59"/>
      <c r="H68" s="60"/>
      <c r="I68" s="61"/>
      <c r="J68" s="61"/>
    </row>
    <row r="69" spans="1:10" s="57" customFormat="1" ht="12.75" x14ac:dyDescent="0.2">
      <c r="B69" s="58"/>
      <c r="E69" s="59"/>
      <c r="F69" s="59"/>
      <c r="G69" s="59"/>
      <c r="H69" s="60"/>
      <c r="I69" s="61"/>
      <c r="J69" s="61"/>
    </row>
    <row r="70" spans="1:10" s="57" customFormat="1" ht="12.75" x14ac:dyDescent="0.2">
      <c r="B70" s="58"/>
      <c r="E70" s="59"/>
      <c r="F70" s="59"/>
      <c r="G70" s="59"/>
      <c r="H70" s="60"/>
      <c r="I70" s="61"/>
      <c r="J70" s="61"/>
    </row>
    <row r="71" spans="1:10" s="57" customFormat="1" ht="12.75" x14ac:dyDescent="0.2">
      <c r="B71" s="58"/>
      <c r="E71" s="59"/>
      <c r="F71" s="59"/>
      <c r="G71" s="59"/>
      <c r="H71" s="60"/>
      <c r="I71" s="61"/>
      <c r="J71" s="61"/>
    </row>
    <row r="72" spans="1:10" s="57" customFormat="1" ht="12.75" x14ac:dyDescent="0.2">
      <c r="B72" s="58"/>
      <c r="E72" s="59"/>
      <c r="F72" s="59"/>
      <c r="G72" s="59"/>
      <c r="H72" s="60"/>
      <c r="I72" s="61"/>
      <c r="J72" s="61"/>
    </row>
    <row r="73" spans="1:10" s="57" customFormat="1" ht="12.75" x14ac:dyDescent="0.2">
      <c r="B73" s="58"/>
      <c r="E73" s="59"/>
      <c r="F73" s="59"/>
      <c r="G73" s="59"/>
      <c r="H73" s="60"/>
      <c r="I73" s="61"/>
      <c r="J73" s="61"/>
    </row>
    <row r="74" spans="1:10" s="57" customFormat="1" ht="12.75" x14ac:dyDescent="0.2">
      <c r="B74" s="58"/>
      <c r="E74" s="59"/>
      <c r="F74" s="59"/>
      <c r="G74" s="59"/>
      <c r="H74" s="60"/>
      <c r="I74" s="61"/>
      <c r="J74" s="61"/>
    </row>
    <row r="75" spans="1:10" s="57" customFormat="1" ht="12.75" x14ac:dyDescent="0.2">
      <c r="A75" s="62"/>
      <c r="B75" s="63"/>
      <c r="C75" s="62"/>
      <c r="D75" s="62"/>
      <c r="E75" s="64"/>
      <c r="F75" s="64"/>
      <c r="G75" s="64"/>
      <c r="H75" s="65"/>
      <c r="I75" s="66"/>
      <c r="J75" s="66"/>
    </row>
    <row r="76" spans="1:10" s="57" customFormat="1" ht="12.75" x14ac:dyDescent="0.2">
      <c r="A76" s="62"/>
      <c r="B76" s="63"/>
      <c r="C76" s="62"/>
      <c r="D76" s="62"/>
      <c r="E76" s="64"/>
      <c r="F76" s="64"/>
      <c r="G76" s="64"/>
      <c r="H76" s="65"/>
      <c r="I76" s="66"/>
      <c r="J76" s="66"/>
    </row>
    <row r="77" spans="1:10" x14ac:dyDescent="0.2">
      <c r="A77" s="8"/>
    </row>
    <row r="81" spans="1:10" x14ac:dyDescent="0.2">
      <c r="A81" s="8"/>
    </row>
    <row r="90" spans="1:10" x14ac:dyDescent="0.2">
      <c r="H90" s="10"/>
      <c r="I90" s="22"/>
      <c r="J90" s="22"/>
    </row>
    <row r="101" spans="1:1" x14ac:dyDescent="0.2">
      <c r="A101" s="8"/>
    </row>
    <row r="104" spans="1:1" x14ac:dyDescent="0.2">
      <c r="A104" s="8"/>
    </row>
    <row r="107" spans="1:1" x14ac:dyDescent="0.2">
      <c r="A107" s="8"/>
    </row>
  </sheetData>
  <mergeCells count="21">
    <mergeCell ref="L31:M31"/>
    <mergeCell ref="L34:M34"/>
    <mergeCell ref="I27:J27"/>
    <mergeCell ref="E12:J12"/>
    <mergeCell ref="E19:J19"/>
    <mergeCell ref="E17:J17"/>
    <mergeCell ref="E13:J13"/>
    <mergeCell ref="E14:J14"/>
    <mergeCell ref="E15:J15"/>
    <mergeCell ref="E20:J20"/>
    <mergeCell ref="E21:J21"/>
    <mergeCell ref="E22:J22"/>
    <mergeCell ref="E23:J23"/>
    <mergeCell ref="E24:J24"/>
    <mergeCell ref="E25:J25"/>
    <mergeCell ref="A1:J1"/>
    <mergeCell ref="A2:J2"/>
    <mergeCell ref="A10:J10"/>
    <mergeCell ref="A11:J11"/>
    <mergeCell ref="E18:J18"/>
    <mergeCell ref="E16:J16"/>
  </mergeCells>
  <phoneticPr fontId="0" type="noConversion"/>
  <conditionalFormatting sqref="C17:C2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{CF21E3D3-6D55-45A0-ABD4-5E937803BCA5}</x14:id>
        </ext>
      </extLst>
    </cfRule>
  </conditionalFormatting>
  <conditionalFormatting sqref="L34">
    <cfRule type="cellIs" dxfId="2" priority="1" stopIfTrue="1" operator="notEqual">
      <formula>"OK"</formula>
    </cfRule>
    <cfRule type="cellIs" dxfId="1" priority="2" stopIfTrue="1" operator="equal">
      <formula>"OK"</formula>
    </cfRule>
  </conditionalFormatting>
  <dataValidations count="2">
    <dataValidation type="decimal" allowBlank="1" showInputMessage="1" showErrorMessage="1" sqref="D17">
      <formula1>-0.6</formula1>
      <formula2>0.6</formula2>
    </dataValidation>
    <dataValidation type="decimal" allowBlank="1" showErrorMessage="1" errorTitle="Attenzione" error="verificare che il dato immesso sia compreso nel range di valore ammesso" promptTitle="Valore ammesso" prompt="da -60% a +60%" sqref="C17:C20">
      <formula1>-0.6</formula1>
      <formula2>0.6</formula2>
    </dataValidation>
  </dataValidations>
  <printOptions horizontalCentered="1"/>
  <pageMargins left="0.78740157480314965" right="0.78740157480314965" top="0.52" bottom="0.52" header="0.51181102362204722" footer="0.51181102362204722"/>
  <pageSetup paperSize="9" scale="77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21E3D3-6D55-45A0-ABD4-5E937803BCA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C17:C20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D5"/>
  <sheetViews>
    <sheetView zoomScale="250" zoomScaleNormal="250" workbookViewId="0">
      <selection activeCell="B6" sqref="B6"/>
    </sheetView>
  </sheetViews>
  <sheetFormatPr defaultColWidth="9.140625" defaultRowHeight="15.75" x14ac:dyDescent="0.25"/>
  <cols>
    <col min="1" max="1" width="17" style="76" bestFit="1" customWidth="1"/>
    <col min="2" max="2" width="3.7109375" style="74" bestFit="1" customWidth="1"/>
    <col min="3" max="3" width="9.28515625" style="76" bestFit="1" customWidth="1"/>
    <col min="4" max="4" width="8.85546875" style="75" customWidth="1"/>
    <col min="5" max="16384" width="9.140625" style="76"/>
  </cols>
  <sheetData>
    <row r="1" spans="1:4" x14ac:dyDescent="0.25">
      <c r="A1" s="73" t="s">
        <v>10</v>
      </c>
      <c r="C1" s="73" t="s">
        <v>5</v>
      </c>
    </row>
    <row r="2" spans="1:4" x14ac:dyDescent="0.25">
      <c r="A2" s="76">
        <v>0</v>
      </c>
      <c r="B2" s="74" t="str">
        <f>IF(ES!$C$14=A2,"OK","V")</f>
        <v>OK</v>
      </c>
      <c r="C2" s="76">
        <v>0</v>
      </c>
      <c r="D2" s="76"/>
    </row>
    <row r="3" spans="1:4" x14ac:dyDescent="0.25">
      <c r="A3" s="76">
        <v>100000</v>
      </c>
      <c r="B3" s="74" t="str">
        <f>IF(A2&lt;ES!$C$14,IF(ES!$C$14&lt;=A3,"OK","V"),"^")</f>
        <v>^</v>
      </c>
      <c r="C3" s="76">
        <v>1000</v>
      </c>
      <c r="D3" s="76"/>
    </row>
    <row r="4" spans="1:4" x14ac:dyDescent="0.25">
      <c r="A4" s="76">
        <v>500000</v>
      </c>
      <c r="B4" s="74" t="str">
        <f>IF(A3&lt;ES!$C$14,IF(ES!$C$14&lt;=A4,"OK","V"),"^")</f>
        <v>^</v>
      </c>
      <c r="C4" s="76">
        <v>1500</v>
      </c>
    </row>
    <row r="5" spans="1:4" x14ac:dyDescent="0.25">
      <c r="A5" s="76" t="s">
        <v>47</v>
      </c>
      <c r="B5" s="74" t="str">
        <f>IF(A4&lt;ES!$C$14,"OK","^")</f>
        <v>^</v>
      </c>
      <c r="C5" s="76">
        <v>2000</v>
      </c>
    </row>
  </sheetData>
  <phoneticPr fontId="0" type="noConversion"/>
  <conditionalFormatting sqref="B2:B34">
    <cfRule type="cellIs" dxfId="0" priority="1" stopIfTrue="1" operator="equal">
      <formula>"OK"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ES</vt:lpstr>
      <vt:lpstr>Tariffa</vt:lpstr>
      <vt:lpstr>ES!Area_stampa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Oscare</dc:creator>
  <cp:lastModifiedBy>mariagrazia</cp:lastModifiedBy>
  <cp:lastPrinted>2016-02-26T18:35:27Z</cp:lastPrinted>
  <dcterms:created xsi:type="dcterms:W3CDTF">2001-03-07T17:52:46Z</dcterms:created>
  <dcterms:modified xsi:type="dcterms:W3CDTF">2016-09-12T10:31:10Z</dcterms:modified>
</cp:coreProperties>
</file>